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9320" windowHeight="12120" activeTab="0"/>
  </bookViews>
  <sheets>
    <sheet name="Payback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<sst xmlns="http://schemas.openxmlformats.org/spreadsheetml/2006/main" count="29" uniqueCount="25">
  <si>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No change in rates</t>
  </si>
  <si>
    <t>3% rate increase / year</t>
  </si>
  <si>
    <t>7% rate increase / year</t>
  </si>
  <si>
    <t>10% rate increase / year</t>
  </si>
  <si>
    <t>Year 1</t>
  </si>
  <si>
    <t>Total Ten Year Water Cost</t>
  </si>
  <si>
    <t>Annual Average Cost of Water</t>
  </si>
  <si>
    <t>50% Annual Savings applied to Payback</t>
  </si>
  <si>
    <t>Payback Spreadshet: Courtesy of John Hammerstrom</t>
  </si>
  <si>
    <t>Enter Current Annual Water Bill</t>
  </si>
  <si>
    <t>Enter Estimated Cost of RWH System</t>
  </si>
  <si>
    <t>Payback period for $15,000 rainwater system that saves 50% of annual water bill</t>
  </si>
  <si>
    <t>Payback Period for system (years)</t>
  </si>
  <si>
    <t>Payback Cumulative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</si>
  <si>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</si>
  <si>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</si>
  <si>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</si>
  <si>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</si>
  <si>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</si>
  <si>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</si>
  <si>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</si>
  <si>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</si>
  <si>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</si>
  <si>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System Costs</t>
  </si>
  <si>
    <t>If you make improvements to this spreadsheet, please send back to Doug@HarvestH2o.com, so other will benefit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</si>
</sst>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1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1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vertical="top"/>
    </xf>
    <xf numFmtId="0" fontId="2" fillId="34" borderId="10" xfId="0" applyNumberFormat="1" applyFont="1" applyFill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165" fontId="2" fillId="35" borderId="10" xfId="0" applyNumberFormat="1" applyFont="1" applyFill="1" applyBorder="1" applyAlignment="1">
      <alignment vertical="top"/>
    </xf>
    <xf numFmtId="44" fontId="2" fillId="36" borderId="13" xfId="44" applyFont="1" applyFill="1" applyBorder="1" applyAlignment="1">
      <alignment vertical="top"/>
    </xf>
    <xf numFmtId="44" fontId="2" fillId="36" borderId="14" xfId="44" applyFont="1" applyFill="1" applyBorder="1" applyAlignment="1">
      <alignment vertical="top"/>
    </xf>
    <xf numFmtId="44" fontId="1" fillId="34" borderId="10" xfId="0" applyNumberFormat="1" applyFont="1" applyFill="1" applyBorder="1" applyAlignment="1">
      <alignment vertical="top"/>
    </xf>
    <xf numFmtId="0" fontId="2" fillId="35" borderId="0" xfId="0" applyNumberFormat="1" applyFont="1" applyFill="1" applyAlignment="1">
      <alignment vertical="top"/>
    </xf>
    <xf numFmtId="0" fontId="1" fillId="35" borderId="0" xfId="0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System Payback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35"/>
          <c:w val="0.89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v>No Rate Change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Payback!$A$26:$A$35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Payback!$B$26:$B$35</c:f>
              <c:numCache>
                <c:ptCount val="10"/>
                <c:pt idx="0">
                  <c:v>2400</c:v>
                </c:pt>
                <c:pt idx="1">
                  <c:v>4800</c:v>
                </c:pt>
                <c:pt idx="2">
                  <c:v>7200</c:v>
                </c:pt>
                <c:pt idx="3">
                  <c:v>9600</c:v>
                </c:pt>
                <c:pt idx="4">
                  <c:v>12000</c:v>
                </c:pt>
                <c:pt idx="5">
                  <c:v>14400</c:v>
                </c:pt>
                <c:pt idx="6">
                  <c:v>16800</c:v>
                </c:pt>
                <c:pt idx="7">
                  <c:v>19200</c:v>
                </c:pt>
                <c:pt idx="8">
                  <c:v>21600</c:v>
                </c:pt>
                <c:pt idx="9">
                  <c:v>24000</c:v>
                </c:pt>
              </c:numCache>
            </c:numRef>
          </c:val>
        </c:ser>
        <c:ser>
          <c:idx val="1"/>
          <c:order val="1"/>
          <c:tx>
            <c:v>3% Rate Change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Payback!$A$26:$A$35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Payback!$C$26:$C$35</c:f>
              <c:numCache>
                <c:ptCount val="10"/>
                <c:pt idx="0">
                  <c:v>2400</c:v>
                </c:pt>
                <c:pt idx="1">
                  <c:v>4872</c:v>
                </c:pt>
                <c:pt idx="2">
                  <c:v>7418.16</c:v>
                </c:pt>
                <c:pt idx="3">
                  <c:v>10040.7048</c:v>
                </c:pt>
                <c:pt idx="4">
                  <c:v>12741.925943999999</c:v>
                </c:pt>
                <c:pt idx="5">
                  <c:v>15524.183722319998</c:v>
                </c:pt>
                <c:pt idx="6">
                  <c:v>18389.909233989598</c:v>
                </c:pt>
                <c:pt idx="7">
                  <c:v>21341.606511009286</c:v>
                </c:pt>
                <c:pt idx="8">
                  <c:v>24381.854706339564</c:v>
                </c:pt>
                <c:pt idx="9">
                  <c:v>27513.31034752975</c:v>
                </c:pt>
              </c:numCache>
            </c:numRef>
          </c:val>
        </c:ser>
        <c:ser>
          <c:idx val="2"/>
          <c:order val="2"/>
          <c:tx>
            <c:v>System Costs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Payback!$F$26:$F$35</c:f>
              <c:numCache>
                <c:ptCount val="10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825"/>
          <c:y val="0.09"/>
          <c:w val="0.23225"/>
          <c:h val="0.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180975</xdr:rowOff>
    </xdr:from>
    <xdr:to>
      <xdr:col>10</xdr:col>
      <xdr:colOff>800100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04775" y="361950"/>
        <a:ext cx="90773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A2" sqref="A2"/>
    </sheetView>
  </sheetViews>
  <sheetFormatPr defaultColWidth="10.296875" defaultRowHeight="19.5" customHeight="1"/>
  <cols>
    <col min="1" max="1" width="35.09765625" style="1" customWidth="1"/>
    <col min="2" max="16384" width="10.19921875" style="1" customWidth="1"/>
  </cols>
  <sheetData>
    <row r="1" spans="1:7" ht="19.5" customHeight="1">
      <c r="A1" s="14" t="s">
        <v>8</v>
      </c>
      <c r="B1" s="15"/>
      <c r="C1" s="15"/>
      <c r="D1" s="15"/>
      <c r="E1" s="15"/>
      <c r="F1" s="15"/>
      <c r="G1" s="15"/>
    </row>
    <row r="2" spans="1:7" ht="19.5" customHeight="1">
      <c r="A2" s="14" t="s">
        <v>24</v>
      </c>
      <c r="B2" s="15"/>
      <c r="C2" s="15"/>
      <c r="D2" s="15"/>
      <c r="E2" s="15"/>
      <c r="F2" s="15"/>
      <c r="G2" s="15"/>
    </row>
    <row r="3" spans="1:2" ht="19.5" customHeight="1">
      <c r="A3" s="8" t="s">
        <v>10</v>
      </c>
      <c r="B3" s="11">
        <v>15000</v>
      </c>
    </row>
    <row r="4" spans="1:2" ht="19.5" customHeight="1">
      <c r="A4" s="9" t="s">
        <v>9</v>
      </c>
      <c r="B4" s="12">
        <v>2400</v>
      </c>
    </row>
    <row r="5" spans="1:14" ht="38.25">
      <c r="A5" s="2" t="s">
        <v>11</v>
      </c>
      <c r="B5" s="2" t="s">
        <v>0</v>
      </c>
      <c r="C5" s="2" t="s">
        <v>1</v>
      </c>
      <c r="D5" s="2" t="s">
        <v>2</v>
      </c>
      <c r="E5" s="2" t="s">
        <v>3</v>
      </c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3">
        <v>1</v>
      </c>
      <c r="B6" s="4">
        <f>$B4</f>
        <v>2400</v>
      </c>
      <c r="C6" s="4">
        <f>$B4</f>
        <v>2400</v>
      </c>
      <c r="D6" s="4">
        <f>$B4</f>
        <v>2400</v>
      </c>
      <c r="E6" s="4">
        <f>$B4</f>
        <v>2400</v>
      </c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3">
        <v>2</v>
      </c>
      <c r="B7" s="4">
        <f>B6</f>
        <v>2400</v>
      </c>
      <c r="C7" s="4">
        <f>B4*1.03</f>
        <v>2472</v>
      </c>
      <c r="D7" s="4">
        <f aca="true" t="shared" si="0" ref="D7:D15">D6*1.07</f>
        <v>2568</v>
      </c>
      <c r="E7" s="4">
        <f aca="true" t="shared" si="1" ref="E7:E15">E6*1.1</f>
        <v>2640</v>
      </c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3">
        <v>3</v>
      </c>
      <c r="B8" s="4">
        <f aca="true" t="shared" si="2" ref="B8:B15">B7</f>
        <v>2400</v>
      </c>
      <c r="C8" s="4">
        <f aca="true" t="shared" si="3" ref="C8:C15">C7*1.03</f>
        <v>2546.16</v>
      </c>
      <c r="D8" s="4">
        <f t="shared" si="0"/>
        <v>2747.76</v>
      </c>
      <c r="E8" s="4">
        <f t="shared" si="1"/>
        <v>2904.0000000000005</v>
      </c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3">
        <v>4</v>
      </c>
      <c r="B9" s="4">
        <f t="shared" si="2"/>
        <v>2400</v>
      </c>
      <c r="C9" s="4">
        <f t="shared" si="3"/>
        <v>2622.5448</v>
      </c>
      <c r="D9" s="4">
        <f t="shared" si="0"/>
        <v>2940.1032000000005</v>
      </c>
      <c r="E9" s="4">
        <f t="shared" si="1"/>
        <v>3194.4000000000005</v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3">
        <v>5</v>
      </c>
      <c r="B10" s="4">
        <f t="shared" si="2"/>
        <v>2400</v>
      </c>
      <c r="C10" s="4">
        <f t="shared" si="3"/>
        <v>2701.221144</v>
      </c>
      <c r="D10" s="4">
        <f t="shared" si="0"/>
        <v>3145.9104240000006</v>
      </c>
      <c r="E10" s="4">
        <f t="shared" si="1"/>
        <v>3513.840000000001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3">
        <v>6</v>
      </c>
      <c r="B11" s="4">
        <f t="shared" si="2"/>
        <v>2400</v>
      </c>
      <c r="C11" s="4">
        <f t="shared" si="3"/>
        <v>2782.25777832</v>
      </c>
      <c r="D11" s="4">
        <f t="shared" si="0"/>
        <v>3366.1241536800007</v>
      </c>
      <c r="E11" s="4">
        <f t="shared" si="1"/>
        <v>3865.2240000000015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3">
        <v>7</v>
      </c>
      <c r="B12" s="4">
        <f t="shared" si="2"/>
        <v>2400</v>
      </c>
      <c r="C12" s="4">
        <f t="shared" si="3"/>
        <v>2865.7255116696</v>
      </c>
      <c r="D12" s="4">
        <f t="shared" si="0"/>
        <v>3601.752844437601</v>
      </c>
      <c r="E12" s="4">
        <f t="shared" si="1"/>
        <v>4251.746400000002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3">
        <v>8</v>
      </c>
      <c r="B13" s="4">
        <f t="shared" si="2"/>
        <v>2400</v>
      </c>
      <c r="C13" s="4">
        <f t="shared" si="3"/>
        <v>2951.697277019688</v>
      </c>
      <c r="D13" s="4">
        <f t="shared" si="0"/>
        <v>3853.8755435482335</v>
      </c>
      <c r="E13" s="4">
        <f t="shared" si="1"/>
        <v>4676.921040000002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3">
        <v>9</v>
      </c>
      <c r="B14" s="4">
        <f t="shared" si="2"/>
        <v>2400</v>
      </c>
      <c r="C14" s="4">
        <f t="shared" si="3"/>
        <v>3040.2481953302786</v>
      </c>
      <c r="D14" s="4">
        <f t="shared" si="0"/>
        <v>4123.64683159661</v>
      </c>
      <c r="E14" s="4">
        <f t="shared" si="1"/>
        <v>5144.613144000003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3">
        <v>10</v>
      </c>
      <c r="B15" s="4">
        <f t="shared" si="2"/>
        <v>2400</v>
      </c>
      <c r="C15" s="4">
        <f t="shared" si="3"/>
        <v>3131.455641190187</v>
      </c>
      <c r="D15" s="4">
        <f t="shared" si="0"/>
        <v>4412.302109808374</v>
      </c>
      <c r="E15" s="4">
        <f t="shared" si="1"/>
        <v>5659.074458400003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3" t="s">
        <v>5</v>
      </c>
      <c r="B16" s="6">
        <f>SUM(B6:B15)</f>
        <v>24000</v>
      </c>
      <c r="C16" s="6">
        <f>SUM(C6:C15)</f>
        <v>27513.31034752975</v>
      </c>
      <c r="D16" s="6">
        <f>SUM(D6:D15)</f>
        <v>33159.475107070815</v>
      </c>
      <c r="E16" s="6">
        <f>SUM(E6:E15)</f>
        <v>38249.81904240001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3" t="s">
        <v>6</v>
      </c>
      <c r="B18" s="4">
        <f>B16/10</f>
        <v>2400</v>
      </c>
      <c r="C18" s="4">
        <f>C16/10</f>
        <v>2751.331034752975</v>
      </c>
      <c r="D18" s="4">
        <f>D16/10</f>
        <v>3315.9475107070816</v>
      </c>
      <c r="E18" s="4">
        <f>E16/10</f>
        <v>3824.9819042400013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3" t="s">
        <v>7</v>
      </c>
      <c r="B19" s="4">
        <f>B18*0.5</f>
        <v>1200</v>
      </c>
      <c r="C19" s="4">
        <f>C18*0.5</f>
        <v>1375.6655173764875</v>
      </c>
      <c r="D19" s="4">
        <f>D18*0.5</f>
        <v>1657.9737553535408</v>
      </c>
      <c r="E19" s="4">
        <f>E18*0.5</f>
        <v>1912.4909521200007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4.25" customHeight="1">
      <c r="A21" s="3" t="s">
        <v>12</v>
      </c>
      <c r="B21" s="10">
        <f>$B3/B19</f>
        <v>12.5</v>
      </c>
      <c r="C21" s="10">
        <f>$B3/C19</f>
        <v>10.90381332564495</v>
      </c>
      <c r="D21" s="10">
        <f>$B3/D19</f>
        <v>9.047187840920587</v>
      </c>
      <c r="E21" s="10">
        <f>$B3/E19</f>
        <v>7.843174360313948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8.25">
      <c r="A25" s="3" t="s">
        <v>13</v>
      </c>
      <c r="B25" s="2" t="s">
        <v>0</v>
      </c>
      <c r="C25" s="2" t="s">
        <v>1</v>
      </c>
      <c r="D25" s="2" t="s">
        <v>2</v>
      </c>
      <c r="E25" s="2" t="s">
        <v>3</v>
      </c>
      <c r="F25" s="2" t="s">
        <v>23</v>
      </c>
      <c r="G25" s="5"/>
      <c r="H25" s="5"/>
      <c r="I25" s="5"/>
      <c r="J25" s="5"/>
      <c r="K25" s="5"/>
      <c r="L25" s="5"/>
      <c r="M25" s="5"/>
      <c r="N25" s="5"/>
    </row>
    <row r="26" spans="1:14" ht="12.75">
      <c r="A26" s="3" t="s">
        <v>4</v>
      </c>
      <c r="B26" s="4">
        <f>B6</f>
        <v>2400</v>
      </c>
      <c r="C26" s="4">
        <f>C6</f>
        <v>2400</v>
      </c>
      <c r="D26" s="4">
        <f>D6</f>
        <v>2400</v>
      </c>
      <c r="E26" s="4">
        <f>E6</f>
        <v>2400</v>
      </c>
      <c r="F26" s="13">
        <f>$B$3</f>
        <v>15000</v>
      </c>
      <c r="G26" s="5"/>
      <c r="H26" s="5"/>
      <c r="I26" s="5"/>
      <c r="J26" s="5"/>
      <c r="K26" s="5"/>
      <c r="L26" s="5"/>
      <c r="M26" s="5"/>
      <c r="N26" s="5"/>
    </row>
    <row r="27" spans="1:14" ht="12.75">
      <c r="A27" s="3" t="s">
        <v>14</v>
      </c>
      <c r="B27" s="4">
        <f>B26+B7</f>
        <v>4800</v>
      </c>
      <c r="C27" s="4">
        <f>C26+C7</f>
        <v>4872</v>
      </c>
      <c r="D27" s="4">
        <f>D26+D7</f>
        <v>4968</v>
      </c>
      <c r="E27" s="4">
        <f>E26+E7</f>
        <v>5040</v>
      </c>
      <c r="F27" s="13">
        <f aca="true" t="shared" si="4" ref="F27:F35">$B$3</f>
        <v>15000</v>
      </c>
      <c r="G27" s="5"/>
      <c r="H27" s="5"/>
      <c r="I27" s="5"/>
      <c r="J27" s="5"/>
      <c r="K27" s="5"/>
      <c r="L27" s="5"/>
      <c r="M27" s="5"/>
      <c r="N27" s="5"/>
    </row>
    <row r="28" spans="1:14" ht="12.75">
      <c r="A28" s="3" t="s">
        <v>15</v>
      </c>
      <c r="B28" s="4">
        <f aca="true" t="shared" si="5" ref="B28:B35">B27+B8</f>
        <v>7200</v>
      </c>
      <c r="C28" s="4">
        <f aca="true" t="shared" si="6" ref="C28:C35">C27+C8</f>
        <v>7418.16</v>
      </c>
      <c r="D28" s="4">
        <f aca="true" t="shared" si="7" ref="D28:D35">D27+D8</f>
        <v>7715.76</v>
      </c>
      <c r="E28" s="4">
        <f aca="true" t="shared" si="8" ref="E28:E35">E27+E8</f>
        <v>7944</v>
      </c>
      <c r="F28" s="13">
        <f t="shared" si="4"/>
        <v>15000</v>
      </c>
      <c r="G28" s="5"/>
      <c r="H28" s="5"/>
      <c r="I28" s="5"/>
      <c r="J28" s="5"/>
      <c r="K28" s="5"/>
      <c r="L28" s="5"/>
      <c r="M28" s="5"/>
      <c r="N28" s="5"/>
    </row>
    <row r="29" spans="1:14" ht="12.75">
      <c r="A29" s="3" t="s">
        <v>16</v>
      </c>
      <c r="B29" s="4">
        <f t="shared" si="5"/>
        <v>9600</v>
      </c>
      <c r="C29" s="4">
        <f t="shared" si="6"/>
        <v>10040.7048</v>
      </c>
      <c r="D29" s="4">
        <f t="shared" si="7"/>
        <v>10655.8632</v>
      </c>
      <c r="E29" s="4">
        <f t="shared" si="8"/>
        <v>11138.400000000001</v>
      </c>
      <c r="F29" s="13">
        <f t="shared" si="4"/>
        <v>15000</v>
      </c>
      <c r="G29" s="5"/>
      <c r="H29" s="5"/>
      <c r="I29" s="5"/>
      <c r="J29" s="5"/>
      <c r="K29" s="5"/>
      <c r="L29" s="5"/>
      <c r="M29" s="5"/>
      <c r="N29" s="5"/>
    </row>
    <row r="30" spans="1:14" ht="12.75">
      <c r="A30" s="3" t="s">
        <v>17</v>
      </c>
      <c r="B30" s="4">
        <f t="shared" si="5"/>
        <v>12000</v>
      </c>
      <c r="C30" s="4">
        <f t="shared" si="6"/>
        <v>12741.925943999999</v>
      </c>
      <c r="D30" s="4">
        <f t="shared" si="7"/>
        <v>13801.773624000001</v>
      </c>
      <c r="E30" s="4">
        <f t="shared" si="8"/>
        <v>14652.240000000002</v>
      </c>
      <c r="F30" s="13">
        <f t="shared" si="4"/>
        <v>15000</v>
      </c>
      <c r="G30" s="5"/>
      <c r="H30" s="5"/>
      <c r="I30" s="5"/>
      <c r="J30" s="5"/>
      <c r="K30" s="5"/>
      <c r="L30" s="5"/>
      <c r="M30" s="5"/>
      <c r="N30" s="5"/>
    </row>
    <row r="31" spans="1:14" ht="12.75">
      <c r="A31" s="3" t="s">
        <v>18</v>
      </c>
      <c r="B31" s="4">
        <f t="shared" si="5"/>
        <v>14400</v>
      </c>
      <c r="C31" s="4">
        <f t="shared" si="6"/>
        <v>15524.183722319998</v>
      </c>
      <c r="D31" s="4">
        <f t="shared" si="7"/>
        <v>17167.897777680002</v>
      </c>
      <c r="E31" s="4">
        <f t="shared" si="8"/>
        <v>18517.464000000004</v>
      </c>
      <c r="F31" s="13">
        <f t="shared" si="4"/>
        <v>15000</v>
      </c>
      <c r="G31" s="5"/>
      <c r="H31" s="5"/>
      <c r="I31" s="5"/>
      <c r="J31" s="5"/>
      <c r="K31" s="5"/>
      <c r="L31" s="5"/>
      <c r="M31" s="5"/>
      <c r="N31" s="5"/>
    </row>
    <row r="32" spans="1:14" ht="12.75">
      <c r="A32" s="3" t="s">
        <v>19</v>
      </c>
      <c r="B32" s="4">
        <f t="shared" si="5"/>
        <v>16800</v>
      </c>
      <c r="C32" s="4">
        <f t="shared" si="6"/>
        <v>18389.909233989598</v>
      </c>
      <c r="D32" s="4">
        <f t="shared" si="7"/>
        <v>20769.650622117602</v>
      </c>
      <c r="E32" s="4">
        <f t="shared" si="8"/>
        <v>22769.210400000004</v>
      </c>
      <c r="F32" s="13">
        <f t="shared" si="4"/>
        <v>15000</v>
      </c>
      <c r="G32" s="5"/>
      <c r="H32" s="5"/>
      <c r="I32" s="5"/>
      <c r="J32" s="5"/>
      <c r="K32" s="5"/>
      <c r="L32" s="5"/>
      <c r="M32" s="5"/>
      <c r="N32" s="5"/>
    </row>
    <row r="33" spans="1:14" ht="12.75">
      <c r="A33" s="3" t="s">
        <v>20</v>
      </c>
      <c r="B33" s="4">
        <f t="shared" si="5"/>
        <v>19200</v>
      </c>
      <c r="C33" s="4">
        <f t="shared" si="6"/>
        <v>21341.606511009286</v>
      </c>
      <c r="D33" s="4">
        <f t="shared" si="7"/>
        <v>24623.526165665837</v>
      </c>
      <c r="E33" s="4">
        <f t="shared" si="8"/>
        <v>27446.131440000005</v>
      </c>
      <c r="F33" s="13">
        <f t="shared" si="4"/>
        <v>15000</v>
      </c>
      <c r="G33" s="5"/>
      <c r="H33" s="5"/>
      <c r="I33" s="5"/>
      <c r="J33" s="5"/>
      <c r="K33" s="5"/>
      <c r="L33" s="5"/>
      <c r="M33" s="5"/>
      <c r="N33" s="5"/>
    </row>
    <row r="34" spans="1:14" ht="12.75">
      <c r="A34" s="3" t="s">
        <v>21</v>
      </c>
      <c r="B34" s="4">
        <f t="shared" si="5"/>
        <v>21600</v>
      </c>
      <c r="C34" s="4">
        <f t="shared" si="6"/>
        <v>24381.854706339564</v>
      </c>
      <c r="D34" s="4">
        <f t="shared" si="7"/>
        <v>28747.172997262445</v>
      </c>
      <c r="E34" s="4">
        <f t="shared" si="8"/>
        <v>32590.744584000007</v>
      </c>
      <c r="F34" s="13">
        <f t="shared" si="4"/>
        <v>15000</v>
      </c>
      <c r="G34" s="5"/>
      <c r="H34" s="5"/>
      <c r="I34" s="5"/>
      <c r="J34" s="5"/>
      <c r="K34" s="5"/>
      <c r="L34" s="5"/>
      <c r="M34" s="5"/>
      <c r="N34" s="5"/>
    </row>
    <row r="35" spans="1:14" ht="12.75">
      <c r="A35" s="3" t="s">
        <v>22</v>
      </c>
      <c r="B35" s="4">
        <f t="shared" si="5"/>
        <v>24000</v>
      </c>
      <c r="C35" s="4">
        <f t="shared" si="6"/>
        <v>27513.31034752975</v>
      </c>
      <c r="D35" s="4">
        <f t="shared" si="7"/>
        <v>33159.475107070815</v>
      </c>
      <c r="E35" s="4">
        <f t="shared" si="8"/>
        <v>38249.81904240001</v>
      </c>
      <c r="F35" s="13">
        <f t="shared" si="4"/>
        <v>15000</v>
      </c>
      <c r="G35" s="5"/>
      <c r="H35" s="5"/>
      <c r="I35" s="5"/>
      <c r="J35" s="5"/>
      <c r="K35" s="5"/>
      <c r="L35" s="5"/>
      <c r="M35" s="5"/>
      <c r="N35" s="5"/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sheetProtection/>
  <printOptions/>
  <pageMargins left="0.75" right="0.75" top="0.75" bottom="0.5" header="0.25" footer="0.25"/>
  <pageSetup firstPageNumber="1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7" sqref="A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Pushard</cp:lastModifiedBy>
  <cp:lastPrinted>2012-10-26T13:49:16Z</cp:lastPrinted>
  <dcterms:created xsi:type="dcterms:W3CDTF">2012-10-22T14:38:02Z</dcterms:created>
  <dcterms:modified xsi:type="dcterms:W3CDTF">2012-10-29T12:40:01Z</dcterms:modified>
  <cp:category/>
  <cp:version/>
  <cp:contentType/>
  <cp:contentStatus/>
</cp:coreProperties>
</file>